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 K - RELATORIO FINANCEIRO\"/>
    </mc:Choice>
  </mc:AlternateContent>
  <xr:revisionPtr revIDLastSave="0" documentId="8_{4D479A74-0229-4AF7-AD1A-78533092D1C7}" xr6:coauthVersionLast="47" xr6:coauthVersionMax="47" xr10:uidLastSave="{00000000-0000-0000-0000-000000000000}"/>
  <bookViews>
    <workbookView xWindow="-108" yWindow="-108" windowWidth="23256" windowHeight="12456" xr2:uid="{A64E24B7-DBCB-496C-AF69-DCAC7AB103A8}"/>
  </bookViews>
  <sheets>
    <sheet name="09.2022" sheetId="1" r:id="rId1"/>
  </sheets>
  <definedNames>
    <definedName name="_xlnm.Print_Area" localSheetId="0">'09.2022'!$A$1:$B$135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48" i="1"/>
  <c r="B51" i="1"/>
  <c r="B57" i="1" s="1"/>
  <c r="B65" i="1"/>
  <c r="B68" i="1" s="1"/>
  <c r="B67" i="1"/>
  <c r="B72" i="1"/>
  <c r="B73" i="1"/>
  <c r="B74" i="1"/>
  <c r="B76" i="1"/>
  <c r="B84" i="1" s="1"/>
  <c r="B92" i="1" s="1"/>
  <c r="B91" i="1"/>
  <c r="B97" i="1"/>
  <c r="B117" i="1"/>
  <c r="B111" i="1" l="1"/>
  <c r="C111" i="1" s="1"/>
</calcChain>
</file>

<file path=xl/sharedStrings.xml><?xml version="1.0" encoding="utf-8"?>
<sst xmlns="http://schemas.openxmlformats.org/spreadsheetml/2006/main" count="104" uniqueCount="91">
  <si>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</si>
  <si>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</si>
  <si>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</si>
  <si>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</si>
  <si>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</si>
  <si>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</si>
  <si>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</si>
  <si>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</si>
  <si>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</si>
  <si>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</si>
  <si>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C.E.F AG:0012   C/C 54464-4 - APLIC POUPANÇA CUSTEIO</t>
  </si>
  <si>
    <t>SANTANDER  AG:3466 C/C 13007394-2 CUSTEIO</t>
  </si>
  <si>
    <t>SANTANDER AG:3466 C/C 13006032-8 CUSTEIO</t>
  </si>
  <si>
    <t>C.E.F AG:0012   C/C 6563-3 CUSTEIO</t>
  </si>
  <si>
    <t>7.3 Aplicações Financeiras  (DETALHAR NÚMERO DA CONTA E FINALIDADE -SE CUSTEIO OU INVESTIMENTO)</t>
  </si>
  <si>
    <t>C.E.F AG:0012   C/C 6563-3 - APLIC POUPANÇA</t>
  </si>
  <si>
    <t>SANTANDER  AG:3466 C/C 13007394-2</t>
  </si>
  <si>
    <t>SANTANDER AG:3466 C/C 13006032-8</t>
  </si>
  <si>
    <t>C.E.F AG:0012   C/C 6563-3</t>
  </si>
  <si>
    <t>7.2. Banco Conta Movimento  (DETALHAR NÚMERO DA CONTA E FINALIDADE -SE CUSTEIO OU INVESTIMENTO)</t>
  </si>
  <si>
    <t>7.1 Caixa</t>
  </si>
  <si>
    <t>7.SALDO BANCÁRIO FINAL EM 30/09/2022</t>
  </si>
  <si>
    <t>TOTAL VALORES DEVOLVIDOS (6= 6.1 + 6.2)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</si>
  <si>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</si>
  <si>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</si>
  <si>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</si>
  <si>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</si>
  <si>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</si>
  <si>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</si>
  <si>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</si>
  <si>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</si>
  <si>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</si>
  <si>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</si>
  <si>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</si>
  <si>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Alugueis</t>
  </si>
  <si>
    <t>Encargos Sobre Rescisão Trabalhista</t>
  </si>
  <si>
    <t>Rescisões Trabalhistas</t>
  </si>
  <si>
    <t>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</si>
  <si>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</si>
  <si>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</si>
  <si>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</si>
  <si>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</si>
  <si>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</si>
  <si>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</si>
  <si>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</si>
  <si>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</si>
  <si>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</si>
  <si>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</si>
  <si>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4.1+4.2)</t>
  </si>
  <si>
    <t>TOTAL APLICAÇÃO FINANCEIRA- INVESTIMENTO</t>
  </si>
  <si>
    <t>4.2 Aplicação Financeira  - INVESTIMENTO (DETALHAR NÚMERO DA CONTA )</t>
  </si>
  <si>
    <t xml:space="preserve">TOTAL APLICAÇÃO FINANCEIRA- CUSTEIO </t>
  </si>
  <si>
    <t>C.E.F AG:0012   C/P 54464-4 - APLIC POUPANÇA</t>
  </si>
  <si>
    <t>SANTANDER  AG:3466 C/C 13007394-2 FILLIAL</t>
  </si>
  <si>
    <t>SANTANDER AG:3466 C/C 13006032-8 MATRIZ</t>
  </si>
  <si>
    <t>4.1 Aplicação Financeira - CUSTEIO  (DETALHAR NÚMERO DA CONTA)</t>
  </si>
  <si>
    <t>4. APLICAÇÃO FINANCEIRA</t>
  </si>
  <si>
    <t>TOTAL DOS RESGATES (3= 3.1 + 3.2)</t>
  </si>
  <si>
    <t>3.2 Resgate Aplicação - INVESTIMENTO (DETALHAR NÚMERO DA CONTA )</t>
  </si>
  <si>
    <t xml:space="preserve">C.E.F AG:0012   C/C 6563-3 </t>
  </si>
  <si>
    <t>3.1 Resgate Aplicação - CUSTEIO  (DETALHAR NÚMERO DA CONTA)</t>
  </si>
  <si>
    <t>3. RESGATE APLICAÇÃO FINANCEIRA</t>
  </si>
  <si>
    <t>TOTAL DE ENTRADAS (2= 2.1 + 2.2 + 2.3 + 2.4 + 2.5)</t>
  </si>
  <si>
    <t>Aporte para Caixa</t>
  </si>
  <si>
    <t>Emprestimos</t>
  </si>
  <si>
    <t>2.5 Outras entradas (ex: convênio, doações - especificar)</t>
  </si>
  <si>
    <t>2.4 Rendimento sobre Aplicação Financeiras - INVESTIMENTO (DETALHAR NÚMERO DA CONTA)</t>
  </si>
  <si>
    <t>2.3 Rendimento sobre Aplicação Financeiras - CUSTEIO (DETALHAR NÚMERO DA CONTA)</t>
  </si>
  <si>
    <t>2.2 Repasse - INVESTIMENTO (C.E.F AG:0012 C/C 6563-3)</t>
  </si>
  <si>
    <t>2.1 Repasse - CUSTEIO  (C.E.F AG:0012   C/C 6563-3)</t>
  </si>
  <si>
    <t>2.ENTRADAS DE RECURSOS FINANCEIROS</t>
  </si>
  <si>
    <t>SALDO ANTERIOR (1= 1.1 + 1.2 + 1.3)</t>
  </si>
  <si>
    <t>1.3 Aplicações financeiras  (DETALHAR NÚMERO DA CONTA E FINALIDADE -SE CUSTEIO OU INVESTIMENTO)</t>
  </si>
  <si>
    <t>1.2 Banco conta movimento  (DETALHAR NÚMERO DA CONTA E FINALIDADE -SE CUSTEIO OU INVESTIMENTO)</t>
  </si>
  <si>
    <t>1.1 Caixa</t>
  </si>
  <si>
    <t xml:space="preserve">1. SALDO BANCÁRIO ANTERIOR  </t>
  </si>
  <si>
    <t>Competência: SETEMBRO /2022</t>
  </si>
  <si>
    <t>Em Reais</t>
  </si>
  <si>
    <t>Relatório Financeiro Mensal</t>
  </si>
  <si>
    <t>PREVISÃO DE REPASSE MENSAL DO CONTRATO DE GESTÃO/ADITIVO - INVESTIMENTO :R$ 1.528.172,18</t>
  </si>
  <si>
    <t>PREVISÃO DE REPASSE MENSAL DO CONTRATO DE GESTÃO/ADITIVO - CUSTEIO : R$ 4.725.799,40</t>
  </si>
  <si>
    <t>VIGÊNCIA DO CONTRATO DE GESTÃO/TERMO ADITIVO:                                                             INÍCIO:    13/06/2022       E         TÉRMINO  12/06/2026</t>
  </si>
  <si>
    <t>CONTRATO DE GESTÃO/ADITIVO Nº: 045/2022</t>
  </si>
  <si>
    <t>CNPJ: 37.678.845/0002-21</t>
  </si>
  <si>
    <t>NOME DA UNIDADE GERIDA:  Hospital Estadual de Luziania - HEL</t>
  </si>
  <si>
    <t>CNPJ: 37.678.845/0001-40</t>
  </si>
  <si>
    <t>NOME DA ORGANIZAÇÃO SOCIAL/CONTRATADA: Instituto Patris</t>
  </si>
  <si>
    <t>CNPJ: 02.529.964/0001-57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</si>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</sst>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2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rgb="FF7F7F7F"/>
        <bgColor rgb="FF6666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left" vertical="top"/>
    </xf>
    <xf numFmtId="4" fontId="2" fillId="3" borderId="1" xfId="1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4" fontId="0" fillId="0" borderId="0" xfId="0" applyNumberFormat="1"/>
    <xf numFmtId="0" fontId="2" fillId="2" borderId="1" xfId="0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0" fillId="2" borderId="1" xfId="1" applyNumberFormat="1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>
      <alignment vertical="center" shrinkToFit="1"/>
    </xf>
    <xf numFmtId="4" fontId="0" fillId="5" borderId="1" xfId="1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4" fontId="0" fillId="0" borderId="1" xfId="0" applyNumberFormat="1" applyBorder="1"/>
    <xf numFmtId="4" fontId="2" fillId="0" borderId="1" xfId="0" applyNumberFormat="1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4" fontId="2" fillId="4" borderId="1" xfId="1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6" borderId="1" xfId="1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>
      <alignment vertical="center" shrinkToFit="1"/>
    </xf>
    <xf numFmtId="4" fontId="2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0" borderId="0" xfId="0" applyFont="1"/>
    <xf numFmtId="4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/>
    <xf numFmtId="4" fontId="0" fillId="4" borderId="1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31749</xdr:colOff>
      <xdr:row>0</xdr:row>
      <xdr:rowOff>0</xdr:rowOff>
    </xdr:from>
    <xdr:ext cx="10250382" cy="1507702"/>
    <xdr:pic>
      <xdr:nvPicPr>
        <xdr:cNvPr id="2" name="Imagem 1">
          <a:extLst>
            <a:ext uri="{FF2B5EF4-FFF2-40B4-BE49-F238E27FC236}">
              <a16:creationId xmlns:a16="http://schemas.microsoft.com/office/drawing/2014/main" id="{4394DB86-C5F4-437F-8402-B076A32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250382" cy="15077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30F5-654C-43EF-98C6-729DC68EA73B}">
  <sheetPr>
    <tabColor rgb="FF00B050"/>
    <pageSetUpPr fitToPage="1"/>
  </sheetPr>
  <dimension ref="A1:C133"/>
  <sheetViews>
    <sheetView tabSelected="1" view="pageBreakPreview" topLeftCell="A90" zoomScale="90" zoomScaleNormal="90" zoomScaleSheetLayoutView="90" workbookViewId="0">
      <selection activeCell="B117" sqref="B117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25.77734375" customWidth="1"/>
  </cols>
  <sheetData>
    <row r="1" spans="1:2" ht="121.5" customHeight="1" x14ac:dyDescent="0.3">
      <c r="A1" s="65"/>
      <c r="B1" s="65"/>
    </row>
    <row r="2" spans="1:2" x14ac:dyDescent="0.3">
      <c r="A2" s="64" t="s">
        <v>90</v>
      </c>
      <c r="B2" s="64"/>
    </row>
    <row r="3" spans="1:2" x14ac:dyDescent="0.3">
      <c r="A3" s="64"/>
      <c r="B3" s="64"/>
    </row>
    <row r="4" spans="1:2" x14ac:dyDescent="0.3">
      <c r="A4" s="64"/>
      <c r="B4" s="64"/>
    </row>
    <row r="5" spans="1:2" x14ac:dyDescent="0.3">
      <c r="A5" s="64"/>
      <c r="B5" s="64"/>
    </row>
    <row r="6" spans="1:2" x14ac:dyDescent="0.3">
      <c r="A6" s="64"/>
      <c r="B6" s="64"/>
    </row>
    <row r="7" spans="1:2" x14ac:dyDescent="0.3">
      <c r="A7" s="64"/>
      <c r="B7" s="64"/>
    </row>
    <row r="8" spans="1:2" ht="23.25" customHeight="1" x14ac:dyDescent="0.3">
      <c r="A8" s="63" t="s">
        <v>89</v>
      </c>
      <c r="B8" s="63"/>
    </row>
    <row r="9" spans="1:2" ht="32.25" customHeight="1" x14ac:dyDescent="0.3">
      <c r="A9" s="63"/>
      <c r="B9" s="63"/>
    </row>
    <row r="10" spans="1:2" x14ac:dyDescent="0.3">
      <c r="A10" s="62" t="s">
        <v>88</v>
      </c>
      <c r="B10" s="62"/>
    </row>
    <row r="11" spans="1:2" x14ac:dyDescent="0.3">
      <c r="A11" s="44" t="s">
        <v>87</v>
      </c>
      <c r="B11" s="59"/>
    </row>
    <row r="12" spans="1:2" x14ac:dyDescent="0.3">
      <c r="A12" s="61" t="s">
        <v>86</v>
      </c>
      <c r="B12" s="61"/>
    </row>
    <row r="13" spans="1:2" x14ac:dyDescent="0.3">
      <c r="A13" s="60" t="s">
        <v>85</v>
      </c>
      <c r="B13" s="59"/>
    </row>
    <row r="14" spans="1:2" x14ac:dyDescent="0.3">
      <c r="A14" s="61" t="s">
        <v>84</v>
      </c>
      <c r="B14" s="61"/>
    </row>
    <row r="15" spans="1:2" x14ac:dyDescent="0.3">
      <c r="A15" s="60" t="s">
        <v>83</v>
      </c>
      <c r="B15" s="59"/>
    </row>
    <row r="16" spans="1:2" x14ac:dyDescent="0.3">
      <c r="A16" s="60" t="s">
        <v>82</v>
      </c>
      <c r="B16" s="60"/>
    </row>
    <row r="17" spans="1:2" x14ac:dyDescent="0.3">
      <c r="A17" s="61" t="s">
        <v>81</v>
      </c>
      <c r="B17" s="61"/>
    </row>
    <row r="18" spans="1:2" x14ac:dyDescent="0.3">
      <c r="A18" s="60"/>
      <c r="B18" s="59"/>
    </row>
    <row r="19" spans="1:2" s="56" customFormat="1" x14ac:dyDescent="0.3">
      <c r="A19" s="58" t="s">
        <v>80</v>
      </c>
      <c r="B19" s="57"/>
    </row>
    <row r="20" spans="1:2" s="56" customFormat="1" x14ac:dyDescent="0.3">
      <c r="A20" s="58" t="s">
        <v>79</v>
      </c>
      <c r="B20" s="57"/>
    </row>
    <row r="21" spans="1:2" s="56" customFormat="1" x14ac:dyDescent="0.3">
      <c r="A21" s="58"/>
      <c r="B21" s="57"/>
    </row>
    <row r="22" spans="1:2" ht="25.8" x14ac:dyDescent="0.3">
      <c r="A22" s="55" t="s">
        <v>78</v>
      </c>
      <c r="B22" s="55"/>
    </row>
    <row r="23" spans="1:2" ht="25.8" x14ac:dyDescent="0.3">
      <c r="A23" s="54"/>
      <c r="B23" s="52" t="s">
        <v>77</v>
      </c>
    </row>
    <row r="24" spans="1:2" ht="14.25" customHeight="1" x14ac:dyDescent="0.3">
      <c r="A24" s="53" t="s">
        <v>76</v>
      </c>
      <c r="B24" s="52"/>
    </row>
    <row r="25" spans="1:2" x14ac:dyDescent="0.3">
      <c r="A25" s="17" t="s">
        <v>75</v>
      </c>
      <c r="B25" s="51"/>
    </row>
    <row r="26" spans="1:2" x14ac:dyDescent="0.3">
      <c r="A26" s="50" t="s">
        <v>74</v>
      </c>
      <c r="B26" s="45">
        <v>0</v>
      </c>
    </row>
    <row r="27" spans="1:2" x14ac:dyDescent="0.3">
      <c r="A27" s="50" t="s">
        <v>73</v>
      </c>
      <c r="B27" s="45"/>
    </row>
    <row r="28" spans="1:2" x14ac:dyDescent="0.3">
      <c r="A28" s="13" t="s">
        <v>18</v>
      </c>
      <c r="B28" s="49">
        <v>13494.99</v>
      </c>
    </row>
    <row r="29" spans="1:2" x14ac:dyDescent="0.3">
      <c r="A29" s="13" t="s">
        <v>17</v>
      </c>
      <c r="B29" s="45">
        <v>65126.239999999998</v>
      </c>
    </row>
    <row r="30" spans="1:2" x14ac:dyDescent="0.3">
      <c r="A30" s="13" t="s">
        <v>16</v>
      </c>
      <c r="B30" s="45">
        <v>912921.52</v>
      </c>
    </row>
    <row r="31" spans="1:2" x14ac:dyDescent="0.3">
      <c r="A31" s="50" t="s">
        <v>72</v>
      </c>
      <c r="B31" s="45"/>
    </row>
    <row r="32" spans="1:2" x14ac:dyDescent="0.3">
      <c r="A32" s="13" t="s">
        <v>18</v>
      </c>
      <c r="B32" s="49">
        <v>11302675.93</v>
      </c>
    </row>
    <row r="33" spans="1:2" x14ac:dyDescent="0.3">
      <c r="A33" s="13" t="s">
        <v>52</v>
      </c>
      <c r="B33" s="45"/>
    </row>
    <row r="34" spans="1:2" x14ac:dyDescent="0.3">
      <c r="A34" s="48" t="s">
        <v>71</v>
      </c>
      <c r="B34" s="47">
        <f>SUM(B26:B33)</f>
        <v>12294218.68</v>
      </c>
    </row>
    <row r="35" spans="1:2" x14ac:dyDescent="0.3">
      <c r="A35" s="46"/>
      <c r="B35" s="45"/>
    </row>
    <row r="36" spans="1:2" x14ac:dyDescent="0.3">
      <c r="A36" s="17" t="s">
        <v>70</v>
      </c>
      <c r="B36" s="17"/>
    </row>
    <row r="37" spans="1:2" x14ac:dyDescent="0.3">
      <c r="A37" s="41" t="s">
        <v>69</v>
      </c>
      <c r="B37" s="29">
        <v>169816.49</v>
      </c>
    </row>
    <row r="38" spans="1:2" x14ac:dyDescent="0.3">
      <c r="A38" s="41" t="s">
        <v>68</v>
      </c>
      <c r="B38" s="29">
        <v>1528172.18</v>
      </c>
    </row>
    <row r="39" spans="1:2" x14ac:dyDescent="0.3">
      <c r="A39" s="37" t="s">
        <v>67</v>
      </c>
      <c r="B39" s="29"/>
    </row>
    <row r="40" spans="1:2" x14ac:dyDescent="0.3">
      <c r="A40" s="13" t="s">
        <v>18</v>
      </c>
      <c r="B40" s="12">
        <v>100180.02</v>
      </c>
    </row>
    <row r="41" spans="1:2" x14ac:dyDescent="0.3">
      <c r="A41" s="13" t="s">
        <v>17</v>
      </c>
      <c r="B41" s="38">
        <v>0</v>
      </c>
    </row>
    <row r="42" spans="1:2" x14ac:dyDescent="0.3">
      <c r="A42" s="13" t="s">
        <v>16</v>
      </c>
      <c r="B42" s="38">
        <v>0</v>
      </c>
    </row>
    <row r="43" spans="1:2" x14ac:dyDescent="0.3">
      <c r="A43" s="13" t="s">
        <v>52</v>
      </c>
      <c r="B43" s="29">
        <v>0</v>
      </c>
    </row>
    <row r="44" spans="1:2" x14ac:dyDescent="0.3">
      <c r="A44" s="37" t="s">
        <v>66</v>
      </c>
      <c r="B44" s="12">
        <v>0</v>
      </c>
    </row>
    <row r="45" spans="1:2" x14ac:dyDescent="0.3">
      <c r="A45" s="37" t="s">
        <v>65</v>
      </c>
      <c r="B45" s="29"/>
    </row>
    <row r="46" spans="1:2" x14ac:dyDescent="0.3">
      <c r="A46" s="44" t="s">
        <v>64</v>
      </c>
      <c r="B46" s="29">
        <v>0</v>
      </c>
    </row>
    <row r="47" spans="1:2" x14ac:dyDescent="0.3">
      <c r="A47" s="44" t="s">
        <v>63</v>
      </c>
      <c r="B47" s="29">
        <v>0</v>
      </c>
    </row>
    <row r="48" spans="1:2" x14ac:dyDescent="0.3">
      <c r="A48" s="40" t="s">
        <v>62</v>
      </c>
      <c r="B48" s="26">
        <f>SUM(B37:B47)</f>
        <v>1798168.69</v>
      </c>
    </row>
    <row r="49" spans="1:2" x14ac:dyDescent="0.3">
      <c r="A49" s="43"/>
      <c r="B49" s="12"/>
    </row>
    <row r="50" spans="1:2" x14ac:dyDescent="0.3">
      <c r="A50" s="30" t="s">
        <v>61</v>
      </c>
      <c r="B50" s="42"/>
    </row>
    <row r="51" spans="1:2" x14ac:dyDescent="0.3">
      <c r="A51" s="41" t="s">
        <v>60</v>
      </c>
      <c r="B51" s="29">
        <f>SUM(B52:B55)</f>
        <v>4633075.45</v>
      </c>
    </row>
    <row r="52" spans="1:2" x14ac:dyDescent="0.3">
      <c r="A52" s="13" t="s">
        <v>59</v>
      </c>
      <c r="B52" s="38">
        <v>3528250.54</v>
      </c>
    </row>
    <row r="53" spans="1:2" x14ac:dyDescent="0.3">
      <c r="A53" s="13" t="s">
        <v>17</v>
      </c>
      <c r="B53" s="38">
        <v>3066.67</v>
      </c>
    </row>
    <row r="54" spans="1:2" x14ac:dyDescent="0.3">
      <c r="A54" s="13" t="s">
        <v>16</v>
      </c>
      <c r="B54" s="29">
        <v>1101758.24</v>
      </c>
    </row>
    <row r="55" spans="1:2" x14ac:dyDescent="0.3">
      <c r="A55" s="13" t="s">
        <v>15</v>
      </c>
      <c r="B55" s="29">
        <v>0</v>
      </c>
    </row>
    <row r="56" spans="1:2" x14ac:dyDescent="0.3">
      <c r="A56" s="41" t="s">
        <v>58</v>
      </c>
      <c r="B56" s="29"/>
    </row>
    <row r="57" spans="1:2" x14ac:dyDescent="0.3">
      <c r="A57" s="40" t="s">
        <v>57</v>
      </c>
      <c r="B57" s="39">
        <f>B51+B56</f>
        <v>4633075.45</v>
      </c>
    </row>
    <row r="58" spans="1:2" s="18" customFormat="1" x14ac:dyDescent="0.3">
      <c r="A58" s="25"/>
      <c r="B58" s="35"/>
    </row>
    <row r="59" spans="1:2" x14ac:dyDescent="0.3">
      <c r="A59" s="24" t="s">
        <v>56</v>
      </c>
      <c r="B59" s="23"/>
    </row>
    <row r="60" spans="1:2" x14ac:dyDescent="0.3">
      <c r="A60" s="28" t="s">
        <v>55</v>
      </c>
      <c r="B60" s="12"/>
    </row>
    <row r="61" spans="1:2" x14ac:dyDescent="0.3">
      <c r="A61" s="13" t="s">
        <v>18</v>
      </c>
      <c r="B61" s="38">
        <v>169816.49</v>
      </c>
    </row>
    <row r="62" spans="1:2" x14ac:dyDescent="0.3">
      <c r="A62" s="13" t="s">
        <v>54</v>
      </c>
      <c r="B62" s="38">
        <v>574.92999999999995</v>
      </c>
    </row>
    <row r="63" spans="1:2" x14ac:dyDescent="0.3">
      <c r="A63" s="13" t="s">
        <v>53</v>
      </c>
      <c r="B63" s="12">
        <v>1113232.32</v>
      </c>
    </row>
    <row r="64" spans="1:2" x14ac:dyDescent="0.3">
      <c r="A64" s="13" t="s">
        <v>52</v>
      </c>
      <c r="B64" s="12"/>
    </row>
    <row r="65" spans="1:2" x14ac:dyDescent="0.3">
      <c r="A65" s="25" t="s">
        <v>51</v>
      </c>
      <c r="B65" s="12">
        <f>SUM(B61:B64)</f>
        <v>1283623.74</v>
      </c>
    </row>
    <row r="66" spans="1:2" x14ac:dyDescent="0.3">
      <c r="A66" s="37" t="s">
        <v>50</v>
      </c>
      <c r="B66" s="12"/>
    </row>
    <row r="67" spans="1:2" x14ac:dyDescent="0.3">
      <c r="A67" s="25" t="s">
        <v>49</v>
      </c>
      <c r="B67" s="12">
        <f>B66</f>
        <v>0</v>
      </c>
    </row>
    <row r="68" spans="1:2" x14ac:dyDescent="0.3">
      <c r="A68" s="30" t="s">
        <v>48</v>
      </c>
      <c r="B68" s="36">
        <f>B65+B67</f>
        <v>1283623.74</v>
      </c>
    </row>
    <row r="69" spans="1:2" s="18" customFormat="1" x14ac:dyDescent="0.3">
      <c r="A69" s="25"/>
      <c r="B69" s="35"/>
    </row>
    <row r="70" spans="1:2" x14ac:dyDescent="0.3">
      <c r="A70" s="30" t="s">
        <v>47</v>
      </c>
      <c r="B70" s="34"/>
    </row>
    <row r="71" spans="1:2" x14ac:dyDescent="0.3">
      <c r="A71" s="30" t="s">
        <v>46</v>
      </c>
      <c r="B71" s="30"/>
    </row>
    <row r="72" spans="1:2" x14ac:dyDescent="0.3">
      <c r="A72" s="22" t="s">
        <v>45</v>
      </c>
      <c r="B72" s="29">
        <f>58102.17+488804.39-103720.22</f>
        <v>443186.34000000008</v>
      </c>
    </row>
    <row r="73" spans="1:2" x14ac:dyDescent="0.3">
      <c r="A73" s="33" t="s">
        <v>44</v>
      </c>
      <c r="B73" s="29">
        <f>4500+2186751.5</f>
        <v>2191251.5</v>
      </c>
    </row>
    <row r="74" spans="1:2" x14ac:dyDescent="0.3">
      <c r="A74" s="33" t="s">
        <v>43</v>
      </c>
      <c r="B74" s="29">
        <f>2425.07+386106.34</f>
        <v>388531.41000000003</v>
      </c>
    </row>
    <row r="75" spans="1:2" x14ac:dyDescent="0.3">
      <c r="A75" s="22" t="s">
        <v>42</v>
      </c>
      <c r="B75" s="29"/>
    </row>
    <row r="76" spans="1:2" x14ac:dyDescent="0.3">
      <c r="A76" s="22" t="s">
        <v>41</v>
      </c>
      <c r="B76" s="29">
        <f>68.61+66.5+7179.69+135.85+763.212+128234.21</f>
        <v>136448.07200000001</v>
      </c>
    </row>
    <row r="77" spans="1:2" x14ac:dyDescent="0.3">
      <c r="A77" s="22" t="s">
        <v>40</v>
      </c>
      <c r="B77" s="29">
        <v>297866.27</v>
      </c>
    </row>
    <row r="78" spans="1:2" ht="28.8" x14ac:dyDescent="0.3">
      <c r="A78" s="22" t="s">
        <v>39</v>
      </c>
      <c r="B78" s="29">
        <v>114996.57</v>
      </c>
    </row>
    <row r="79" spans="1:2" x14ac:dyDescent="0.3">
      <c r="A79" s="28" t="s">
        <v>38</v>
      </c>
      <c r="B79" s="29"/>
    </row>
    <row r="80" spans="1:2" hidden="1" x14ac:dyDescent="0.3">
      <c r="A80" s="32" t="s">
        <v>37</v>
      </c>
      <c r="B80" s="29"/>
    </row>
    <row r="81" spans="1:2" hidden="1" x14ac:dyDescent="0.3">
      <c r="A81" s="32" t="s">
        <v>36</v>
      </c>
      <c r="B81" s="29"/>
    </row>
    <row r="82" spans="1:2" hidden="1" x14ac:dyDescent="0.3">
      <c r="A82" s="32" t="s">
        <v>35</v>
      </c>
      <c r="B82" s="29"/>
    </row>
    <row r="83" spans="1:2" hidden="1" x14ac:dyDescent="0.3">
      <c r="A83" s="32" t="s">
        <v>34</v>
      </c>
      <c r="B83" s="29"/>
    </row>
    <row r="84" spans="1:2" x14ac:dyDescent="0.3">
      <c r="A84" s="25" t="s">
        <v>33</v>
      </c>
      <c r="B84" s="31">
        <f>SUM(B72:B83)</f>
        <v>3572280.162</v>
      </c>
    </row>
    <row r="85" spans="1:2" x14ac:dyDescent="0.3">
      <c r="A85" s="25"/>
      <c r="B85" s="27"/>
    </row>
    <row r="86" spans="1:2" x14ac:dyDescent="0.3">
      <c r="A86" s="30" t="s">
        <v>32</v>
      </c>
      <c r="B86" s="30"/>
    </row>
    <row r="87" spans="1:2" x14ac:dyDescent="0.3">
      <c r="A87" s="22" t="s">
        <v>31</v>
      </c>
      <c r="B87" s="29">
        <v>0</v>
      </c>
    </row>
    <row r="88" spans="1:2" x14ac:dyDescent="0.3">
      <c r="A88" s="22" t="s">
        <v>30</v>
      </c>
      <c r="B88" s="29">
        <v>0</v>
      </c>
    </row>
    <row r="89" spans="1:2" x14ac:dyDescent="0.3">
      <c r="A89" s="28" t="s">
        <v>29</v>
      </c>
      <c r="B89" s="27">
        <v>0</v>
      </c>
    </row>
    <row r="90" spans="1:2" x14ac:dyDescent="0.3">
      <c r="A90" s="28" t="s">
        <v>28</v>
      </c>
      <c r="B90" s="27">
        <v>0</v>
      </c>
    </row>
    <row r="91" spans="1:2" x14ac:dyDescent="0.3">
      <c r="A91" s="25" t="s">
        <v>27</v>
      </c>
      <c r="B91" s="26">
        <f>B87+B88+B89+B90</f>
        <v>0</v>
      </c>
    </row>
    <row r="92" spans="1:2" ht="14.25" customHeight="1" x14ac:dyDescent="0.3">
      <c r="A92" s="25" t="s">
        <v>26</v>
      </c>
      <c r="B92" s="26">
        <f>B84+B91</f>
        <v>3572280.162</v>
      </c>
    </row>
    <row r="93" spans="1:2" x14ac:dyDescent="0.3">
      <c r="A93" s="25"/>
      <c r="B93" s="12"/>
    </row>
    <row r="94" spans="1:2" x14ac:dyDescent="0.3">
      <c r="A94" s="24" t="s">
        <v>25</v>
      </c>
      <c r="B94" s="23"/>
    </row>
    <row r="95" spans="1:2" x14ac:dyDescent="0.3">
      <c r="A95" s="22" t="s">
        <v>24</v>
      </c>
      <c r="B95" s="12">
        <v>0</v>
      </c>
    </row>
    <row r="96" spans="1:2" x14ac:dyDescent="0.3">
      <c r="A96" s="22" t="s">
        <v>23</v>
      </c>
      <c r="B96" s="21">
        <v>0</v>
      </c>
    </row>
    <row r="97" spans="1:3" x14ac:dyDescent="0.3">
      <c r="A97" s="11" t="s">
        <v>22</v>
      </c>
      <c r="B97" s="20">
        <f>B95+B96</f>
        <v>0</v>
      </c>
    </row>
    <row r="98" spans="1:3" s="18" customFormat="1" x14ac:dyDescent="0.3">
      <c r="A98" s="19"/>
      <c r="B98" s="19"/>
    </row>
    <row r="99" spans="1:3" x14ac:dyDescent="0.3">
      <c r="A99" s="17" t="s">
        <v>21</v>
      </c>
      <c r="B99" s="16"/>
    </row>
    <row r="100" spans="1:3" x14ac:dyDescent="0.3">
      <c r="A100" s="15" t="s">
        <v>20</v>
      </c>
      <c r="B100" s="14">
        <v>0</v>
      </c>
    </row>
    <row r="101" spans="1:3" x14ac:dyDescent="0.3">
      <c r="A101" s="15" t="s">
        <v>19</v>
      </c>
      <c r="B101" s="14"/>
    </row>
    <row r="102" spans="1:3" x14ac:dyDescent="0.3">
      <c r="A102" s="13" t="s">
        <v>18</v>
      </c>
      <c r="B102" s="14"/>
    </row>
    <row r="103" spans="1:3" x14ac:dyDescent="0.3">
      <c r="A103" s="13" t="s">
        <v>17</v>
      </c>
      <c r="B103" s="14">
        <v>0</v>
      </c>
    </row>
    <row r="104" spans="1:3" x14ac:dyDescent="0.3">
      <c r="A104" s="13" t="s">
        <v>16</v>
      </c>
      <c r="B104" s="14">
        <v>0</v>
      </c>
    </row>
    <row r="105" spans="1:3" x14ac:dyDescent="0.3">
      <c r="A105" s="13" t="s">
        <v>15</v>
      </c>
      <c r="B105" s="12">
        <v>0</v>
      </c>
    </row>
    <row r="106" spans="1:3" x14ac:dyDescent="0.3">
      <c r="A106" s="15" t="s">
        <v>14</v>
      </c>
      <c r="B106" s="14"/>
    </row>
    <row r="107" spans="1:3" x14ac:dyDescent="0.3">
      <c r="A107" s="13" t="s">
        <v>13</v>
      </c>
      <c r="B107" s="14">
        <v>8033062.4400000004</v>
      </c>
    </row>
    <row r="108" spans="1:3" x14ac:dyDescent="0.3">
      <c r="A108" s="13" t="s">
        <v>12</v>
      </c>
      <c r="B108" s="14">
        <v>62623.37</v>
      </c>
    </row>
    <row r="109" spans="1:3" x14ac:dyDescent="0.3">
      <c r="A109" s="13" t="s">
        <v>11</v>
      </c>
      <c r="B109" s="14">
        <v>924421.4</v>
      </c>
    </row>
    <row r="110" spans="1:3" x14ac:dyDescent="0.3">
      <c r="A110" s="13" t="s">
        <v>10</v>
      </c>
      <c r="B110" s="12">
        <v>1500000</v>
      </c>
    </row>
    <row r="111" spans="1:3" x14ac:dyDescent="0.3">
      <c r="A111" s="11" t="s">
        <v>9</v>
      </c>
      <c r="B111" s="5">
        <f>(B34+B48)-(B92+B97)</f>
        <v>10520107.207999999</v>
      </c>
      <c r="C111" s="10">
        <f>B111-B107-B108-B109-B110</f>
        <v>-2.0000017248094082E-3</v>
      </c>
    </row>
    <row r="112" spans="1:3" x14ac:dyDescent="0.3">
      <c r="A112" s="9" t="s">
        <v>8</v>
      </c>
      <c r="B112" s="8"/>
    </row>
    <row r="113" spans="1:2" x14ac:dyDescent="0.3">
      <c r="A113" s="4" t="s">
        <v>7</v>
      </c>
      <c r="B113" s="7"/>
    </row>
    <row r="114" spans="1:2" s="1" customFormat="1" x14ac:dyDescent="0.3">
      <c r="A114" s="6" t="s">
        <v>6</v>
      </c>
      <c r="B114" s="5">
        <v>0</v>
      </c>
    </row>
    <row r="115" spans="1:2" s="1" customFormat="1" x14ac:dyDescent="0.3">
      <c r="A115" s="6" t="s">
        <v>5</v>
      </c>
      <c r="B115" s="5">
        <v>0</v>
      </c>
    </row>
    <row r="116" spans="1:2" s="1" customFormat="1" x14ac:dyDescent="0.3">
      <c r="A116" s="6" t="s">
        <v>4</v>
      </c>
      <c r="B116" s="5">
        <v>29324.25</v>
      </c>
    </row>
    <row r="117" spans="1:2" s="1" customFormat="1" x14ac:dyDescent="0.3">
      <c r="A117" s="4" t="s">
        <v>3</v>
      </c>
      <c r="B117" s="3">
        <f>B114+B115+B116</f>
        <v>29324.25</v>
      </c>
    </row>
    <row r="118" spans="1:2" s="1" customFormat="1" x14ac:dyDescent="0.3">
      <c r="A118" s="2" t="s">
        <v>2</v>
      </c>
      <c r="B118" s="2"/>
    </row>
    <row r="119" spans="1:2" s="1" customFormat="1" x14ac:dyDescent="0.3">
      <c r="A119" s="2"/>
      <c r="B119" s="2"/>
    </row>
    <row r="120" spans="1:2" s="1" customFormat="1" x14ac:dyDescent="0.3">
      <c r="A120" s="2"/>
      <c r="B120" s="2"/>
    </row>
    <row r="127" spans="1:2" s="1" customFormat="1" x14ac:dyDescent="0.3">
      <c r="A127" t="s">
        <v>1</v>
      </c>
      <c r="B127"/>
    </row>
    <row r="133" spans="1:1" x14ac:dyDescent="0.3">
      <c r="A133" t="s">
        <v>0</v>
      </c>
    </row>
  </sheetData>
  <mergeCells count="11">
    <mergeCell ref="A17:B17"/>
    <mergeCell ref="A22:B22"/>
    <mergeCell ref="B23:B24"/>
    <mergeCell ref="A98:B98"/>
    <mergeCell ref="A118:B12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09.2022</vt:lpstr>
      <vt:lpstr>'09.2022'!Area_de_impressao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R Castro</dc:creator>
  <cp:lastModifiedBy>Marcio R Castro</cp:lastModifiedBy>
  <dcterms:created xsi:type="dcterms:W3CDTF">2023-01-16T14:47:51Z</dcterms:created>
  <dcterms:modified xsi:type="dcterms:W3CDTF">2023-01-16T14:48:10Z</dcterms:modified>
</cp:coreProperties>
</file>